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 windowWidth="22980" windowHeight="7968"/>
  </bookViews>
  <sheets>
    <sheet name="Sheet1" sheetId="1" r:id="rId1"/>
    <sheet name="Sheet2" sheetId="2" r:id="rId2"/>
    <sheet name="Sheet3" sheetId="3" r:id="rId3"/>
  </sheets>
  <calcPr calcId="145621"/>
</workbook>
</file>

<file path=xl/calcChain.xml><?xml version="1.0" encoding="utf-8"?>
<calcChain xmlns="http://schemas.openxmlformats.org/spreadsheetml/2006/main">
  <c r="M48" i="1" l="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L13" i="1"/>
  <c r="K13" i="1"/>
  <c r="B13" i="1"/>
  <c r="N13" i="1" l="1"/>
  <c r="B15" i="1"/>
  <c r="C37" i="1" s="1"/>
  <c r="C39" i="1"/>
  <c r="K14" i="1" l="1"/>
  <c r="L14" i="1" s="1"/>
  <c r="N14" i="1" s="1"/>
  <c r="C29" i="1"/>
  <c r="C31" i="1" s="1"/>
  <c r="C33" i="1" s="1"/>
  <c r="C41" i="1"/>
  <c r="C45" i="1"/>
  <c r="K15" i="1" l="1"/>
  <c r="L15" i="1" s="1"/>
  <c r="N15" i="1" s="1"/>
  <c r="K16" i="1" s="1"/>
  <c r="L16" i="1" s="1"/>
  <c r="N16" i="1" s="1"/>
  <c r="K17" i="1" l="1"/>
  <c r="L17" i="1" s="1"/>
  <c r="N17" i="1" s="1"/>
  <c r="K18" i="1" l="1"/>
  <c r="L18" i="1" s="1"/>
  <c r="N18" i="1" s="1"/>
  <c r="K19" i="1" l="1"/>
  <c r="L19" i="1" s="1"/>
  <c r="N19" i="1" s="1"/>
  <c r="K20" i="1" l="1"/>
  <c r="L20" i="1" s="1"/>
  <c r="N20" i="1" s="1"/>
  <c r="K21" i="1" l="1"/>
  <c r="L21" i="1" s="1"/>
  <c r="N21" i="1" s="1"/>
  <c r="K22" i="1" l="1"/>
  <c r="L22" i="1" s="1"/>
  <c r="N22" i="1" s="1"/>
  <c r="K23" i="1" l="1"/>
  <c r="L23" i="1" s="1"/>
  <c r="N23" i="1" s="1"/>
  <c r="K24" i="1" l="1"/>
  <c r="L24" i="1" s="1"/>
  <c r="N24" i="1" s="1"/>
  <c r="K25" i="1" l="1"/>
  <c r="L25" i="1" s="1"/>
  <c r="N25" i="1" s="1"/>
  <c r="K26" i="1" l="1"/>
  <c r="L26" i="1" s="1"/>
  <c r="N26" i="1" s="1"/>
  <c r="K27" i="1" l="1"/>
  <c r="L27" i="1" s="1"/>
  <c r="N27" i="1" s="1"/>
  <c r="K28" i="1" l="1"/>
  <c r="L28" i="1" s="1"/>
  <c r="N28" i="1" s="1"/>
  <c r="K29" i="1" l="1"/>
  <c r="L29" i="1" s="1"/>
  <c r="N29" i="1" s="1"/>
  <c r="K30" i="1" l="1"/>
  <c r="L30" i="1" s="1"/>
  <c r="N30" i="1" s="1"/>
  <c r="K31" i="1" l="1"/>
  <c r="L31" i="1" s="1"/>
  <c r="N31" i="1" s="1"/>
  <c r="K32" i="1" l="1"/>
  <c r="L32" i="1"/>
  <c r="N32" i="1" s="1"/>
  <c r="K33" i="1" l="1"/>
  <c r="L33" i="1" s="1"/>
  <c r="N33" i="1" s="1"/>
  <c r="K34" i="1" l="1"/>
  <c r="L34" i="1" s="1"/>
  <c r="N34" i="1" s="1"/>
  <c r="K35" i="1" l="1"/>
  <c r="L35" i="1" s="1"/>
  <c r="N35" i="1" s="1"/>
  <c r="K36" i="1" l="1"/>
  <c r="L36" i="1" s="1"/>
  <c r="N36" i="1" s="1"/>
  <c r="K37" i="1" l="1"/>
  <c r="L37" i="1" s="1"/>
  <c r="N37" i="1" s="1"/>
  <c r="K38" i="1" l="1"/>
  <c r="L38" i="1" s="1"/>
  <c r="N38" i="1" s="1"/>
  <c r="K39" i="1" l="1"/>
  <c r="L39" i="1" s="1"/>
  <c r="N39" i="1" s="1"/>
  <c r="K40" i="1" l="1"/>
  <c r="L40" i="1" s="1"/>
  <c r="N40" i="1" s="1"/>
  <c r="K41" i="1" l="1"/>
  <c r="L41" i="1" s="1"/>
  <c r="N41" i="1" s="1"/>
  <c r="K42" i="1" l="1"/>
  <c r="L42" i="1"/>
  <c r="N42" i="1" s="1"/>
  <c r="K43" i="1" l="1"/>
  <c r="L43" i="1" s="1"/>
  <c r="N43" i="1" s="1"/>
  <c r="K44" i="1" l="1"/>
  <c r="L44" i="1" s="1"/>
  <c r="N44" i="1" s="1"/>
  <c r="K45" i="1" l="1"/>
  <c r="L45" i="1" s="1"/>
  <c r="N45" i="1" s="1"/>
  <c r="K46" i="1" l="1"/>
  <c r="L46" i="1" s="1"/>
  <c r="N46" i="1" s="1"/>
  <c r="K47" i="1" l="1"/>
  <c r="L47" i="1" s="1"/>
  <c r="N47" i="1" s="1"/>
  <c r="K48" i="1" l="1"/>
  <c r="L48" i="1" s="1"/>
  <c r="N48" i="1" s="1"/>
</calcChain>
</file>

<file path=xl/sharedStrings.xml><?xml version="1.0" encoding="utf-8"?>
<sst xmlns="http://schemas.openxmlformats.org/spreadsheetml/2006/main" count="41" uniqueCount="39">
  <si>
    <t>Exposition of Problem 7</t>
  </si>
  <si>
    <t>Problem 7 of the Class 3 In-class provides a neat exercise in time value manipulations.  The first part is fairly straight-forward.</t>
  </si>
  <si>
    <t xml:space="preserve">You take out an $8,000 loan, which you agree to repay with equal monthly payments </t>
  </si>
  <si>
    <t xml:space="preserve"> over the next 3 years; the interest rate is 18% per annum compounded monthly.</t>
  </si>
  <si>
    <t>a.) Find the amount of the monthly payment.</t>
  </si>
  <si>
    <t>Table for Problem 7</t>
  </si>
  <si>
    <t>i=</t>
  </si>
  <si>
    <t>Present Value</t>
  </si>
  <si>
    <t>period</t>
  </si>
  <si>
    <t>Interest</t>
  </si>
  <si>
    <t>Owed</t>
  </si>
  <si>
    <t>Pay</t>
  </si>
  <si>
    <t>Periods</t>
  </si>
  <si>
    <t>Months</t>
  </si>
  <si>
    <t>Per month</t>
  </si>
  <si>
    <t>Here we just use the PMT function to find the monthly payment</t>
  </si>
  <si>
    <t>Payment</t>
  </si>
  <si>
    <t xml:space="preserve">Part b. is a little more complex.  Let's look at it three ways.  </t>
  </si>
  <si>
    <t xml:space="preserve">b. After you make the 15th payment, you suddenly inherit a large sum of money and </t>
  </si>
  <si>
    <t>consider paying off the balance of the loan.  What would be a fair amount for this</t>
  </si>
  <si>
    <t>single payment?</t>
  </si>
  <si>
    <t>First, let's do it the WRONG way.  Take the $289.22, multiply by 15 and subtract from $8,000.</t>
  </si>
  <si>
    <t>But you realize that each payment is a combination of interest and principal, so the amount of principal paid is less than the total of the payments</t>
  </si>
  <si>
    <t xml:space="preserve">Next, we could build a repayment table, as we did earlier.  See the table on the right.  </t>
  </si>
  <si>
    <t xml:space="preserve">That takes time, but we see that the amount of principal left after me make the 15th payment is $5, 177, which is the correct answer.  </t>
  </si>
  <si>
    <t>Is there an easier way to get there?</t>
  </si>
  <si>
    <t>We could find the present worth (PV) of those 15 payments, using the PV function</t>
  </si>
  <si>
    <t>PV=</t>
  </si>
  <si>
    <t>Next we subtract that from the $8000 loan</t>
  </si>
  <si>
    <t>Net at time zero</t>
  </si>
  <si>
    <t>Note I had to change the sign</t>
  </si>
  <si>
    <t>BUT, the question did not ask the value at time zero, but at time 15, so we have to find the value at time 15, which we can do with the FV function</t>
  </si>
  <si>
    <t>Which we now know is the correct answer, by comparing with the table.</t>
  </si>
  <si>
    <t>If we wanted a slightly different approach, we could find the Future Worth (FV) of the payments,</t>
  </si>
  <si>
    <r>
      <t xml:space="preserve">Also </t>
    </r>
    <r>
      <rPr>
        <sz val="10"/>
        <color rgb="FFFF0000"/>
        <rFont val="Arial"/>
        <family val="2"/>
      </rPr>
      <t>find the FV of the loan</t>
    </r>
  </si>
  <si>
    <t>And just subtract</t>
  </si>
  <si>
    <t>Again, same answer.</t>
  </si>
  <si>
    <t>Finally, for one stop shopping, we could use the FV function, putting in the loan amount as a negative</t>
  </si>
  <si>
    <t>owed after payment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</si>
</sst>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_);[Red]\(&quot;$&quot;#,##0.00\)"/>
    <numFmt numFmtId="44" formatCode="_(&quot;$&quot;* #,##0.00_);_(&quot;$&quot;* \(#,##0.00\);_(&quot;$&quot;* &quot;-&quot;??_);_(@_)"/>
    <numFmt numFmtId="164" formatCode="0.0"/>
    <numFmt numFmtId="165" formatCode="_(&quot;$&quot;* #,##0_);_(&quot;$&quot;* \(#,##0\);_(&quot;$&quot;* &quot;-&quot;??_);_(@_)"/>
  </numFmts>
  <fonts count="7" x14ac:knownFonts="1">
    <font>
      <sz val="11"/>
      <color theme="1"/>
      <name val="Calibri"/>
      <family val="2"/>
      <scheme val="minor"/>
    </font>
    <font>
      <sz val="11"/>
      <color theme="1"/>
      <name val="Calibri"/>
      <family val="2"/>
      <scheme val="minor"/>
    </font>
    <font>
      <sz val="10"/>
      <name val="Arial"/>
      <family val="2"/>
    </font>
    <font>
      <sz val="14"/>
      <name val="Arial"/>
      <family val="2"/>
    </font>
    <font>
      <sz val="10"/>
      <color rgb="FFFF0000"/>
      <name val="Arial"/>
      <family val="2"/>
    </font>
    <font>
      <sz val="10"/>
      <color theme="6"/>
      <name val="Arial"/>
      <family val="2"/>
    </font>
    <font>
      <sz val="10"/>
      <color rgb="FF92D050"/>
      <name val="Arial"/>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5">
    <xf numFmtId="0" fontId="0" fillId="0" borderId="0" xfId="0"/>
    <xf numFmtId="0" fontId="0" fillId="0" borderId="0" xfId="0" applyAlignment="1">
      <alignment horizontal="right"/>
    </xf>
    <xf numFmtId="10" fontId="0" fillId="0" borderId="0" xfId="0" applyNumberFormat="1" applyAlignment="1">
      <alignment horizontal="center" vertical="center"/>
    </xf>
    <xf numFmtId="164" fontId="0" fillId="0" borderId="0" xfId="0" applyNumberFormat="1" applyAlignment="1">
      <alignment horizontal="center" vertical="center"/>
    </xf>
    <xf numFmtId="0" fontId="2" fillId="0" borderId="0" xfId="0" applyFont="1"/>
    <xf numFmtId="44" fontId="0" fillId="0" borderId="0" xfId="1" applyFont="1"/>
    <xf numFmtId="8" fontId="0" fillId="0" borderId="0" xfId="0" applyNumberFormat="1"/>
    <xf numFmtId="44" fontId="0" fillId="0" borderId="0" xfId="0" applyNumberFormat="1"/>
    <xf numFmtId="10" fontId="0" fillId="0" borderId="0" xfId="0" applyNumberFormat="1"/>
    <xf numFmtId="0" fontId="3" fillId="0" borderId="0" xfId="0" applyFont="1" applyAlignment="1">
      <alignment horizontal="center"/>
    </xf>
    <xf numFmtId="0" fontId="3" fillId="0" borderId="0" xfId="0" applyFont="1"/>
    <xf numFmtId="10" fontId="2" fillId="0" borderId="0" xfId="2" quotePrefix="1" applyNumberFormat="1" applyFont="1"/>
    <xf numFmtId="8" fontId="3" fillId="0" borderId="0" xfId="0" applyNumberFormat="1" applyFont="1"/>
    <xf numFmtId="0" fontId="4" fillId="0" borderId="0" xfId="0" applyFont="1"/>
    <xf numFmtId="8" fontId="2" fillId="0" borderId="0" xfId="0" applyNumberFormat="1" applyFont="1"/>
    <xf numFmtId="165" fontId="2" fillId="0" borderId="0" xfId="1" applyNumberFormat="1" applyFont="1"/>
    <xf numFmtId="0" fontId="2" fillId="0" borderId="0" xfId="0" applyFont="1" applyAlignment="1">
      <alignment horizontal="center"/>
    </xf>
    <xf numFmtId="9" fontId="2" fillId="0" borderId="0" xfId="2" applyFont="1" applyAlignment="1">
      <alignment horizontal="center"/>
    </xf>
    <xf numFmtId="0" fontId="5" fillId="0" borderId="0" xfId="0" applyFont="1"/>
    <xf numFmtId="0" fontId="2" fillId="0" borderId="0" xfId="0" applyFont="1" applyAlignment="1">
      <alignment horizontal="right"/>
    </xf>
    <xf numFmtId="0" fontId="2" fillId="0" borderId="0" xfId="0" quotePrefix="1" applyFont="1" applyAlignment="1">
      <alignment horizontal="right"/>
    </xf>
    <xf numFmtId="8" fontId="3" fillId="2" borderId="0" xfId="0" applyNumberFormat="1" applyFont="1" applyFill="1"/>
    <xf numFmtId="0" fontId="6" fillId="0" borderId="0" xfId="0" applyFont="1"/>
    <xf numFmtId="2" fontId="3" fillId="0" borderId="0" xfId="0" applyNumberFormat="1" applyFont="1"/>
    <xf numFmtId="0" fontId="3" fillId="2" borderId="0" xfId="0" applyFont="1" applyFill="1"/>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workbookViewId="0">
      <selection activeCell="G10" sqref="G10"/>
    </sheetView>
  </sheetViews>
  <sheetFormatPr defaultRowHeight="14.4" x14ac:dyDescent="0.3"/>
  <cols>
    <col min="1" max="1" width="15" customWidth="1"/>
    <col min="2" max="2" width="10.44140625" bestFit="1" customWidth="1"/>
    <col min="3" max="3" width="45.88671875" customWidth="1"/>
    <col min="11" max="11" width="9.109375" bestFit="1" customWidth="1"/>
    <col min="12" max="12" width="17.21875" bestFit="1" customWidth="1"/>
    <col min="13" max="13" width="12.33203125" bestFit="1" customWidth="1"/>
    <col min="14" max="14" width="15.109375" bestFit="1" customWidth="1"/>
    <col min="257" max="257" width="15" customWidth="1"/>
    <col min="258" max="258" width="10.44140625" bestFit="1" customWidth="1"/>
    <col min="259" max="259" width="45.88671875" customWidth="1"/>
    <col min="267" max="267" width="9.109375" bestFit="1" customWidth="1"/>
    <col min="268" max="268" width="17.21875" bestFit="1" customWidth="1"/>
    <col min="269" max="269" width="12.33203125" bestFit="1" customWidth="1"/>
    <col min="270" max="270" width="15.109375" bestFit="1" customWidth="1"/>
    <col min="513" max="513" width="15" customWidth="1"/>
    <col min="514" max="514" width="10.44140625" bestFit="1" customWidth="1"/>
    <col min="515" max="515" width="45.88671875" customWidth="1"/>
    <col min="523" max="523" width="9.109375" bestFit="1" customWidth="1"/>
    <col min="524" max="524" width="17.21875" bestFit="1" customWidth="1"/>
    <col min="525" max="525" width="12.33203125" bestFit="1" customWidth="1"/>
    <col min="526" max="526" width="15.109375" bestFit="1" customWidth="1"/>
    <col min="769" max="769" width="15" customWidth="1"/>
    <col min="770" max="770" width="10.44140625" bestFit="1" customWidth="1"/>
    <col min="771" max="771" width="45.88671875" customWidth="1"/>
    <col min="779" max="779" width="9.109375" bestFit="1" customWidth="1"/>
    <col min="780" max="780" width="17.21875" bestFit="1" customWidth="1"/>
    <col min="781" max="781" width="12.33203125" bestFit="1" customWidth="1"/>
    <col min="782" max="782" width="15.109375" bestFit="1" customWidth="1"/>
    <col min="1025" max="1025" width="15" customWidth="1"/>
    <col min="1026" max="1026" width="10.44140625" bestFit="1" customWidth="1"/>
    <col min="1027" max="1027" width="45.88671875" customWidth="1"/>
    <col min="1035" max="1035" width="9.109375" bestFit="1" customWidth="1"/>
    <col min="1036" max="1036" width="17.21875" bestFit="1" customWidth="1"/>
    <col min="1037" max="1037" width="12.33203125" bestFit="1" customWidth="1"/>
    <col min="1038" max="1038" width="15.109375" bestFit="1" customWidth="1"/>
    <col min="1281" max="1281" width="15" customWidth="1"/>
    <col min="1282" max="1282" width="10.44140625" bestFit="1" customWidth="1"/>
    <col min="1283" max="1283" width="45.88671875" customWidth="1"/>
    <col min="1291" max="1291" width="9.109375" bestFit="1" customWidth="1"/>
    <col min="1292" max="1292" width="17.21875" bestFit="1" customWidth="1"/>
    <col min="1293" max="1293" width="12.33203125" bestFit="1" customWidth="1"/>
    <col min="1294" max="1294" width="15.109375" bestFit="1" customWidth="1"/>
    <col min="1537" max="1537" width="15" customWidth="1"/>
    <col min="1538" max="1538" width="10.44140625" bestFit="1" customWidth="1"/>
    <col min="1539" max="1539" width="45.88671875" customWidth="1"/>
    <col min="1547" max="1547" width="9.109375" bestFit="1" customWidth="1"/>
    <col min="1548" max="1548" width="17.21875" bestFit="1" customWidth="1"/>
    <col min="1549" max="1549" width="12.33203125" bestFit="1" customWidth="1"/>
    <col min="1550" max="1550" width="15.109375" bestFit="1" customWidth="1"/>
    <col min="1793" max="1793" width="15" customWidth="1"/>
    <col min="1794" max="1794" width="10.44140625" bestFit="1" customWidth="1"/>
    <col min="1795" max="1795" width="45.88671875" customWidth="1"/>
    <col min="1803" max="1803" width="9.109375" bestFit="1" customWidth="1"/>
    <col min="1804" max="1804" width="17.21875" bestFit="1" customWidth="1"/>
    <col min="1805" max="1805" width="12.33203125" bestFit="1" customWidth="1"/>
    <col min="1806" max="1806" width="15.109375" bestFit="1" customWidth="1"/>
    <col min="2049" max="2049" width="15" customWidth="1"/>
    <col min="2050" max="2050" width="10.44140625" bestFit="1" customWidth="1"/>
    <col min="2051" max="2051" width="45.88671875" customWidth="1"/>
    <col min="2059" max="2059" width="9.109375" bestFit="1" customWidth="1"/>
    <col min="2060" max="2060" width="17.21875" bestFit="1" customWidth="1"/>
    <col min="2061" max="2061" width="12.33203125" bestFit="1" customWidth="1"/>
    <col min="2062" max="2062" width="15.109375" bestFit="1" customWidth="1"/>
    <col min="2305" max="2305" width="15" customWidth="1"/>
    <col min="2306" max="2306" width="10.44140625" bestFit="1" customWidth="1"/>
    <col min="2307" max="2307" width="45.88671875" customWidth="1"/>
    <col min="2315" max="2315" width="9.109375" bestFit="1" customWidth="1"/>
    <col min="2316" max="2316" width="17.21875" bestFit="1" customWidth="1"/>
    <col min="2317" max="2317" width="12.33203125" bestFit="1" customWidth="1"/>
    <col min="2318" max="2318" width="15.109375" bestFit="1" customWidth="1"/>
    <col min="2561" max="2561" width="15" customWidth="1"/>
    <col min="2562" max="2562" width="10.44140625" bestFit="1" customWidth="1"/>
    <col min="2563" max="2563" width="45.88671875" customWidth="1"/>
    <col min="2571" max="2571" width="9.109375" bestFit="1" customWidth="1"/>
    <col min="2572" max="2572" width="17.21875" bestFit="1" customWidth="1"/>
    <col min="2573" max="2573" width="12.33203125" bestFit="1" customWidth="1"/>
    <col min="2574" max="2574" width="15.109375" bestFit="1" customWidth="1"/>
    <col min="2817" max="2817" width="15" customWidth="1"/>
    <col min="2818" max="2818" width="10.44140625" bestFit="1" customWidth="1"/>
    <col min="2819" max="2819" width="45.88671875" customWidth="1"/>
    <col min="2827" max="2827" width="9.109375" bestFit="1" customWidth="1"/>
    <col min="2828" max="2828" width="17.21875" bestFit="1" customWidth="1"/>
    <col min="2829" max="2829" width="12.33203125" bestFit="1" customWidth="1"/>
    <col min="2830" max="2830" width="15.109375" bestFit="1" customWidth="1"/>
    <col min="3073" max="3073" width="15" customWidth="1"/>
    <col min="3074" max="3074" width="10.44140625" bestFit="1" customWidth="1"/>
    <col min="3075" max="3075" width="45.88671875" customWidth="1"/>
    <col min="3083" max="3083" width="9.109375" bestFit="1" customWidth="1"/>
    <col min="3084" max="3084" width="17.21875" bestFit="1" customWidth="1"/>
    <col min="3085" max="3085" width="12.33203125" bestFit="1" customWidth="1"/>
    <col min="3086" max="3086" width="15.109375" bestFit="1" customWidth="1"/>
    <col min="3329" max="3329" width="15" customWidth="1"/>
    <col min="3330" max="3330" width="10.44140625" bestFit="1" customWidth="1"/>
    <col min="3331" max="3331" width="45.88671875" customWidth="1"/>
    <col min="3339" max="3339" width="9.109375" bestFit="1" customWidth="1"/>
    <col min="3340" max="3340" width="17.21875" bestFit="1" customWidth="1"/>
    <col min="3341" max="3341" width="12.33203125" bestFit="1" customWidth="1"/>
    <col min="3342" max="3342" width="15.109375" bestFit="1" customWidth="1"/>
    <col min="3585" max="3585" width="15" customWidth="1"/>
    <col min="3586" max="3586" width="10.44140625" bestFit="1" customWidth="1"/>
    <col min="3587" max="3587" width="45.88671875" customWidth="1"/>
    <col min="3595" max="3595" width="9.109375" bestFit="1" customWidth="1"/>
    <col min="3596" max="3596" width="17.21875" bestFit="1" customWidth="1"/>
    <col min="3597" max="3597" width="12.33203125" bestFit="1" customWidth="1"/>
    <col min="3598" max="3598" width="15.109375" bestFit="1" customWidth="1"/>
    <col min="3841" max="3841" width="15" customWidth="1"/>
    <col min="3842" max="3842" width="10.44140625" bestFit="1" customWidth="1"/>
    <col min="3843" max="3843" width="45.88671875" customWidth="1"/>
    <col min="3851" max="3851" width="9.109375" bestFit="1" customWidth="1"/>
    <col min="3852" max="3852" width="17.21875" bestFit="1" customWidth="1"/>
    <col min="3853" max="3853" width="12.33203125" bestFit="1" customWidth="1"/>
    <col min="3854" max="3854" width="15.109375" bestFit="1" customWidth="1"/>
    <col min="4097" max="4097" width="15" customWidth="1"/>
    <col min="4098" max="4098" width="10.44140625" bestFit="1" customWidth="1"/>
    <col min="4099" max="4099" width="45.88671875" customWidth="1"/>
    <col min="4107" max="4107" width="9.109375" bestFit="1" customWidth="1"/>
    <col min="4108" max="4108" width="17.21875" bestFit="1" customWidth="1"/>
    <col min="4109" max="4109" width="12.33203125" bestFit="1" customWidth="1"/>
    <col min="4110" max="4110" width="15.109375" bestFit="1" customWidth="1"/>
    <col min="4353" max="4353" width="15" customWidth="1"/>
    <col min="4354" max="4354" width="10.44140625" bestFit="1" customWidth="1"/>
    <col min="4355" max="4355" width="45.88671875" customWidth="1"/>
    <col min="4363" max="4363" width="9.109375" bestFit="1" customWidth="1"/>
    <col min="4364" max="4364" width="17.21875" bestFit="1" customWidth="1"/>
    <col min="4365" max="4365" width="12.33203125" bestFit="1" customWidth="1"/>
    <col min="4366" max="4366" width="15.109375" bestFit="1" customWidth="1"/>
    <col min="4609" max="4609" width="15" customWidth="1"/>
    <col min="4610" max="4610" width="10.44140625" bestFit="1" customWidth="1"/>
    <col min="4611" max="4611" width="45.88671875" customWidth="1"/>
    <col min="4619" max="4619" width="9.109375" bestFit="1" customWidth="1"/>
    <col min="4620" max="4620" width="17.21875" bestFit="1" customWidth="1"/>
    <col min="4621" max="4621" width="12.33203125" bestFit="1" customWidth="1"/>
    <col min="4622" max="4622" width="15.109375" bestFit="1" customWidth="1"/>
    <col min="4865" max="4865" width="15" customWidth="1"/>
    <col min="4866" max="4866" width="10.44140625" bestFit="1" customWidth="1"/>
    <col min="4867" max="4867" width="45.88671875" customWidth="1"/>
    <col min="4875" max="4875" width="9.109375" bestFit="1" customWidth="1"/>
    <col min="4876" max="4876" width="17.21875" bestFit="1" customWidth="1"/>
    <col min="4877" max="4877" width="12.33203125" bestFit="1" customWidth="1"/>
    <col min="4878" max="4878" width="15.109375" bestFit="1" customWidth="1"/>
    <col min="5121" max="5121" width="15" customWidth="1"/>
    <col min="5122" max="5122" width="10.44140625" bestFit="1" customWidth="1"/>
    <col min="5123" max="5123" width="45.88671875" customWidth="1"/>
    <col min="5131" max="5131" width="9.109375" bestFit="1" customWidth="1"/>
    <col min="5132" max="5132" width="17.21875" bestFit="1" customWidth="1"/>
    <col min="5133" max="5133" width="12.33203125" bestFit="1" customWidth="1"/>
    <col min="5134" max="5134" width="15.109375" bestFit="1" customWidth="1"/>
    <col min="5377" max="5377" width="15" customWidth="1"/>
    <col min="5378" max="5378" width="10.44140625" bestFit="1" customWidth="1"/>
    <col min="5379" max="5379" width="45.88671875" customWidth="1"/>
    <col min="5387" max="5387" width="9.109375" bestFit="1" customWidth="1"/>
    <col min="5388" max="5388" width="17.21875" bestFit="1" customWidth="1"/>
    <col min="5389" max="5389" width="12.33203125" bestFit="1" customWidth="1"/>
    <col min="5390" max="5390" width="15.109375" bestFit="1" customWidth="1"/>
    <col min="5633" max="5633" width="15" customWidth="1"/>
    <col min="5634" max="5634" width="10.44140625" bestFit="1" customWidth="1"/>
    <col min="5635" max="5635" width="45.88671875" customWidth="1"/>
    <col min="5643" max="5643" width="9.109375" bestFit="1" customWidth="1"/>
    <col min="5644" max="5644" width="17.21875" bestFit="1" customWidth="1"/>
    <col min="5645" max="5645" width="12.33203125" bestFit="1" customWidth="1"/>
    <col min="5646" max="5646" width="15.109375" bestFit="1" customWidth="1"/>
    <col min="5889" max="5889" width="15" customWidth="1"/>
    <col min="5890" max="5890" width="10.44140625" bestFit="1" customWidth="1"/>
    <col min="5891" max="5891" width="45.88671875" customWidth="1"/>
    <col min="5899" max="5899" width="9.109375" bestFit="1" customWidth="1"/>
    <col min="5900" max="5900" width="17.21875" bestFit="1" customWidth="1"/>
    <col min="5901" max="5901" width="12.33203125" bestFit="1" customWidth="1"/>
    <col min="5902" max="5902" width="15.109375" bestFit="1" customWidth="1"/>
    <col min="6145" max="6145" width="15" customWidth="1"/>
    <col min="6146" max="6146" width="10.44140625" bestFit="1" customWidth="1"/>
    <col min="6147" max="6147" width="45.88671875" customWidth="1"/>
    <col min="6155" max="6155" width="9.109375" bestFit="1" customWidth="1"/>
    <col min="6156" max="6156" width="17.21875" bestFit="1" customWidth="1"/>
    <col min="6157" max="6157" width="12.33203125" bestFit="1" customWidth="1"/>
    <col min="6158" max="6158" width="15.109375" bestFit="1" customWidth="1"/>
    <col min="6401" max="6401" width="15" customWidth="1"/>
    <col min="6402" max="6402" width="10.44140625" bestFit="1" customWidth="1"/>
    <col min="6403" max="6403" width="45.88671875" customWidth="1"/>
    <col min="6411" max="6411" width="9.109375" bestFit="1" customWidth="1"/>
    <col min="6412" max="6412" width="17.21875" bestFit="1" customWidth="1"/>
    <col min="6413" max="6413" width="12.33203125" bestFit="1" customWidth="1"/>
    <col min="6414" max="6414" width="15.109375" bestFit="1" customWidth="1"/>
    <col min="6657" max="6657" width="15" customWidth="1"/>
    <col min="6658" max="6658" width="10.44140625" bestFit="1" customWidth="1"/>
    <col min="6659" max="6659" width="45.88671875" customWidth="1"/>
    <col min="6667" max="6667" width="9.109375" bestFit="1" customWidth="1"/>
    <col min="6668" max="6668" width="17.21875" bestFit="1" customWidth="1"/>
    <col min="6669" max="6669" width="12.33203125" bestFit="1" customWidth="1"/>
    <col min="6670" max="6670" width="15.109375" bestFit="1" customWidth="1"/>
    <col min="6913" max="6913" width="15" customWidth="1"/>
    <col min="6914" max="6914" width="10.44140625" bestFit="1" customWidth="1"/>
    <col min="6915" max="6915" width="45.88671875" customWidth="1"/>
    <col min="6923" max="6923" width="9.109375" bestFit="1" customWidth="1"/>
    <col min="6924" max="6924" width="17.21875" bestFit="1" customWidth="1"/>
    <col min="6925" max="6925" width="12.33203125" bestFit="1" customWidth="1"/>
    <col min="6926" max="6926" width="15.109375" bestFit="1" customWidth="1"/>
    <col min="7169" max="7169" width="15" customWidth="1"/>
    <col min="7170" max="7170" width="10.44140625" bestFit="1" customWidth="1"/>
    <col min="7171" max="7171" width="45.88671875" customWidth="1"/>
    <col min="7179" max="7179" width="9.109375" bestFit="1" customWidth="1"/>
    <col min="7180" max="7180" width="17.21875" bestFit="1" customWidth="1"/>
    <col min="7181" max="7181" width="12.33203125" bestFit="1" customWidth="1"/>
    <col min="7182" max="7182" width="15.109375" bestFit="1" customWidth="1"/>
    <col min="7425" max="7425" width="15" customWidth="1"/>
    <col min="7426" max="7426" width="10.44140625" bestFit="1" customWidth="1"/>
    <col min="7427" max="7427" width="45.88671875" customWidth="1"/>
    <col min="7435" max="7435" width="9.109375" bestFit="1" customWidth="1"/>
    <col min="7436" max="7436" width="17.21875" bestFit="1" customWidth="1"/>
    <col min="7437" max="7437" width="12.33203125" bestFit="1" customWidth="1"/>
    <col min="7438" max="7438" width="15.109375" bestFit="1" customWidth="1"/>
    <col min="7681" max="7681" width="15" customWidth="1"/>
    <col min="7682" max="7682" width="10.44140625" bestFit="1" customWidth="1"/>
    <col min="7683" max="7683" width="45.88671875" customWidth="1"/>
    <col min="7691" max="7691" width="9.109375" bestFit="1" customWidth="1"/>
    <col min="7692" max="7692" width="17.21875" bestFit="1" customWidth="1"/>
    <col min="7693" max="7693" width="12.33203125" bestFit="1" customWidth="1"/>
    <col min="7694" max="7694" width="15.109375" bestFit="1" customWidth="1"/>
    <col min="7937" max="7937" width="15" customWidth="1"/>
    <col min="7938" max="7938" width="10.44140625" bestFit="1" customWidth="1"/>
    <col min="7939" max="7939" width="45.88671875" customWidth="1"/>
    <col min="7947" max="7947" width="9.109375" bestFit="1" customWidth="1"/>
    <col min="7948" max="7948" width="17.21875" bestFit="1" customWidth="1"/>
    <col min="7949" max="7949" width="12.33203125" bestFit="1" customWidth="1"/>
    <col min="7950" max="7950" width="15.109375" bestFit="1" customWidth="1"/>
    <col min="8193" max="8193" width="15" customWidth="1"/>
    <col min="8194" max="8194" width="10.44140625" bestFit="1" customWidth="1"/>
    <col min="8195" max="8195" width="45.88671875" customWidth="1"/>
    <col min="8203" max="8203" width="9.109375" bestFit="1" customWidth="1"/>
    <col min="8204" max="8204" width="17.21875" bestFit="1" customWidth="1"/>
    <col min="8205" max="8205" width="12.33203125" bestFit="1" customWidth="1"/>
    <col min="8206" max="8206" width="15.109375" bestFit="1" customWidth="1"/>
    <col min="8449" max="8449" width="15" customWidth="1"/>
    <col min="8450" max="8450" width="10.44140625" bestFit="1" customWidth="1"/>
    <col min="8451" max="8451" width="45.88671875" customWidth="1"/>
    <col min="8459" max="8459" width="9.109375" bestFit="1" customWidth="1"/>
    <col min="8460" max="8460" width="17.21875" bestFit="1" customWidth="1"/>
    <col min="8461" max="8461" width="12.33203125" bestFit="1" customWidth="1"/>
    <col min="8462" max="8462" width="15.109375" bestFit="1" customWidth="1"/>
    <col min="8705" max="8705" width="15" customWidth="1"/>
    <col min="8706" max="8706" width="10.44140625" bestFit="1" customWidth="1"/>
    <col min="8707" max="8707" width="45.88671875" customWidth="1"/>
    <col min="8715" max="8715" width="9.109375" bestFit="1" customWidth="1"/>
    <col min="8716" max="8716" width="17.21875" bestFit="1" customWidth="1"/>
    <col min="8717" max="8717" width="12.33203125" bestFit="1" customWidth="1"/>
    <col min="8718" max="8718" width="15.109375" bestFit="1" customWidth="1"/>
    <col min="8961" max="8961" width="15" customWidth="1"/>
    <col min="8962" max="8962" width="10.44140625" bestFit="1" customWidth="1"/>
    <col min="8963" max="8963" width="45.88671875" customWidth="1"/>
    <col min="8971" max="8971" width="9.109375" bestFit="1" customWidth="1"/>
    <col min="8972" max="8972" width="17.21875" bestFit="1" customWidth="1"/>
    <col min="8973" max="8973" width="12.33203125" bestFit="1" customWidth="1"/>
    <col min="8974" max="8974" width="15.109375" bestFit="1" customWidth="1"/>
    <col min="9217" max="9217" width="15" customWidth="1"/>
    <col min="9218" max="9218" width="10.44140625" bestFit="1" customWidth="1"/>
    <col min="9219" max="9219" width="45.88671875" customWidth="1"/>
    <col min="9227" max="9227" width="9.109375" bestFit="1" customWidth="1"/>
    <col min="9228" max="9228" width="17.21875" bestFit="1" customWidth="1"/>
    <col min="9229" max="9229" width="12.33203125" bestFit="1" customWidth="1"/>
    <col min="9230" max="9230" width="15.109375" bestFit="1" customWidth="1"/>
    <col min="9473" max="9473" width="15" customWidth="1"/>
    <col min="9474" max="9474" width="10.44140625" bestFit="1" customWidth="1"/>
    <col min="9475" max="9475" width="45.88671875" customWidth="1"/>
    <col min="9483" max="9483" width="9.109375" bestFit="1" customWidth="1"/>
    <col min="9484" max="9484" width="17.21875" bestFit="1" customWidth="1"/>
    <col min="9485" max="9485" width="12.33203125" bestFit="1" customWidth="1"/>
    <col min="9486" max="9486" width="15.109375" bestFit="1" customWidth="1"/>
    <col min="9729" max="9729" width="15" customWidth="1"/>
    <col min="9730" max="9730" width="10.44140625" bestFit="1" customWidth="1"/>
    <col min="9731" max="9731" width="45.88671875" customWidth="1"/>
    <col min="9739" max="9739" width="9.109375" bestFit="1" customWidth="1"/>
    <col min="9740" max="9740" width="17.21875" bestFit="1" customWidth="1"/>
    <col min="9741" max="9741" width="12.33203125" bestFit="1" customWidth="1"/>
    <col min="9742" max="9742" width="15.109375" bestFit="1" customWidth="1"/>
    <col min="9985" max="9985" width="15" customWidth="1"/>
    <col min="9986" max="9986" width="10.44140625" bestFit="1" customWidth="1"/>
    <col min="9987" max="9987" width="45.88671875" customWidth="1"/>
    <col min="9995" max="9995" width="9.109375" bestFit="1" customWidth="1"/>
    <col min="9996" max="9996" width="17.21875" bestFit="1" customWidth="1"/>
    <col min="9997" max="9997" width="12.33203125" bestFit="1" customWidth="1"/>
    <col min="9998" max="9998" width="15.109375" bestFit="1" customWidth="1"/>
    <col min="10241" max="10241" width="15" customWidth="1"/>
    <col min="10242" max="10242" width="10.44140625" bestFit="1" customWidth="1"/>
    <col min="10243" max="10243" width="45.88671875" customWidth="1"/>
    <col min="10251" max="10251" width="9.109375" bestFit="1" customWidth="1"/>
    <col min="10252" max="10252" width="17.21875" bestFit="1" customWidth="1"/>
    <col min="10253" max="10253" width="12.33203125" bestFit="1" customWidth="1"/>
    <col min="10254" max="10254" width="15.109375" bestFit="1" customWidth="1"/>
    <col min="10497" max="10497" width="15" customWidth="1"/>
    <col min="10498" max="10498" width="10.44140625" bestFit="1" customWidth="1"/>
    <col min="10499" max="10499" width="45.88671875" customWidth="1"/>
    <col min="10507" max="10507" width="9.109375" bestFit="1" customWidth="1"/>
    <col min="10508" max="10508" width="17.21875" bestFit="1" customWidth="1"/>
    <col min="10509" max="10509" width="12.33203125" bestFit="1" customWidth="1"/>
    <col min="10510" max="10510" width="15.109375" bestFit="1" customWidth="1"/>
    <col min="10753" max="10753" width="15" customWidth="1"/>
    <col min="10754" max="10754" width="10.44140625" bestFit="1" customWidth="1"/>
    <col min="10755" max="10755" width="45.88671875" customWidth="1"/>
    <col min="10763" max="10763" width="9.109375" bestFit="1" customWidth="1"/>
    <col min="10764" max="10764" width="17.21875" bestFit="1" customWidth="1"/>
    <col min="10765" max="10765" width="12.33203125" bestFit="1" customWidth="1"/>
    <col min="10766" max="10766" width="15.109375" bestFit="1" customWidth="1"/>
    <col min="11009" max="11009" width="15" customWidth="1"/>
    <col min="11010" max="11010" width="10.44140625" bestFit="1" customWidth="1"/>
    <col min="11011" max="11011" width="45.88671875" customWidth="1"/>
    <col min="11019" max="11019" width="9.109375" bestFit="1" customWidth="1"/>
    <col min="11020" max="11020" width="17.21875" bestFit="1" customWidth="1"/>
    <col min="11021" max="11021" width="12.33203125" bestFit="1" customWidth="1"/>
    <col min="11022" max="11022" width="15.109375" bestFit="1" customWidth="1"/>
    <col min="11265" max="11265" width="15" customWidth="1"/>
    <col min="11266" max="11266" width="10.44140625" bestFit="1" customWidth="1"/>
    <col min="11267" max="11267" width="45.88671875" customWidth="1"/>
    <col min="11275" max="11275" width="9.109375" bestFit="1" customWidth="1"/>
    <col min="11276" max="11276" width="17.21875" bestFit="1" customWidth="1"/>
    <col min="11277" max="11277" width="12.33203125" bestFit="1" customWidth="1"/>
    <col min="11278" max="11278" width="15.109375" bestFit="1" customWidth="1"/>
    <col min="11521" max="11521" width="15" customWidth="1"/>
    <col min="11522" max="11522" width="10.44140625" bestFit="1" customWidth="1"/>
    <col min="11523" max="11523" width="45.88671875" customWidth="1"/>
    <col min="11531" max="11531" width="9.109375" bestFit="1" customWidth="1"/>
    <col min="11532" max="11532" width="17.21875" bestFit="1" customWidth="1"/>
    <col min="11533" max="11533" width="12.33203125" bestFit="1" customWidth="1"/>
    <col min="11534" max="11534" width="15.109375" bestFit="1" customWidth="1"/>
    <col min="11777" max="11777" width="15" customWidth="1"/>
    <col min="11778" max="11778" width="10.44140625" bestFit="1" customWidth="1"/>
    <col min="11779" max="11779" width="45.88671875" customWidth="1"/>
    <col min="11787" max="11787" width="9.109375" bestFit="1" customWidth="1"/>
    <col min="11788" max="11788" width="17.21875" bestFit="1" customWidth="1"/>
    <col min="11789" max="11789" width="12.33203125" bestFit="1" customWidth="1"/>
    <col min="11790" max="11790" width="15.109375" bestFit="1" customWidth="1"/>
    <col min="12033" max="12033" width="15" customWidth="1"/>
    <col min="12034" max="12034" width="10.44140625" bestFit="1" customWidth="1"/>
    <col min="12035" max="12035" width="45.88671875" customWidth="1"/>
    <col min="12043" max="12043" width="9.109375" bestFit="1" customWidth="1"/>
    <col min="12044" max="12044" width="17.21875" bestFit="1" customWidth="1"/>
    <col min="12045" max="12045" width="12.33203125" bestFit="1" customWidth="1"/>
    <col min="12046" max="12046" width="15.109375" bestFit="1" customWidth="1"/>
    <col min="12289" max="12289" width="15" customWidth="1"/>
    <col min="12290" max="12290" width="10.44140625" bestFit="1" customWidth="1"/>
    <col min="12291" max="12291" width="45.88671875" customWidth="1"/>
    <col min="12299" max="12299" width="9.109375" bestFit="1" customWidth="1"/>
    <col min="12300" max="12300" width="17.21875" bestFit="1" customWidth="1"/>
    <col min="12301" max="12301" width="12.33203125" bestFit="1" customWidth="1"/>
    <col min="12302" max="12302" width="15.109375" bestFit="1" customWidth="1"/>
    <col min="12545" max="12545" width="15" customWidth="1"/>
    <col min="12546" max="12546" width="10.44140625" bestFit="1" customWidth="1"/>
    <col min="12547" max="12547" width="45.88671875" customWidth="1"/>
    <col min="12555" max="12555" width="9.109375" bestFit="1" customWidth="1"/>
    <col min="12556" max="12556" width="17.21875" bestFit="1" customWidth="1"/>
    <col min="12557" max="12557" width="12.33203125" bestFit="1" customWidth="1"/>
    <col min="12558" max="12558" width="15.109375" bestFit="1" customWidth="1"/>
    <col min="12801" max="12801" width="15" customWidth="1"/>
    <col min="12802" max="12802" width="10.44140625" bestFit="1" customWidth="1"/>
    <col min="12803" max="12803" width="45.88671875" customWidth="1"/>
    <col min="12811" max="12811" width="9.109375" bestFit="1" customWidth="1"/>
    <col min="12812" max="12812" width="17.21875" bestFit="1" customWidth="1"/>
    <col min="12813" max="12813" width="12.33203125" bestFit="1" customWidth="1"/>
    <col min="12814" max="12814" width="15.109375" bestFit="1" customWidth="1"/>
    <col min="13057" max="13057" width="15" customWidth="1"/>
    <col min="13058" max="13058" width="10.44140625" bestFit="1" customWidth="1"/>
    <col min="13059" max="13059" width="45.88671875" customWidth="1"/>
    <col min="13067" max="13067" width="9.109375" bestFit="1" customWidth="1"/>
    <col min="13068" max="13068" width="17.21875" bestFit="1" customWidth="1"/>
    <col min="13069" max="13069" width="12.33203125" bestFit="1" customWidth="1"/>
    <col min="13070" max="13070" width="15.109375" bestFit="1" customWidth="1"/>
    <col min="13313" max="13313" width="15" customWidth="1"/>
    <col min="13314" max="13314" width="10.44140625" bestFit="1" customWidth="1"/>
    <col min="13315" max="13315" width="45.88671875" customWidth="1"/>
    <col min="13323" max="13323" width="9.109375" bestFit="1" customWidth="1"/>
    <col min="13324" max="13324" width="17.21875" bestFit="1" customWidth="1"/>
    <col min="13325" max="13325" width="12.33203125" bestFit="1" customWidth="1"/>
    <col min="13326" max="13326" width="15.109375" bestFit="1" customWidth="1"/>
    <col min="13569" max="13569" width="15" customWidth="1"/>
    <col min="13570" max="13570" width="10.44140625" bestFit="1" customWidth="1"/>
    <col min="13571" max="13571" width="45.88671875" customWidth="1"/>
    <col min="13579" max="13579" width="9.109375" bestFit="1" customWidth="1"/>
    <col min="13580" max="13580" width="17.21875" bestFit="1" customWidth="1"/>
    <col min="13581" max="13581" width="12.33203125" bestFit="1" customWidth="1"/>
    <col min="13582" max="13582" width="15.109375" bestFit="1" customWidth="1"/>
    <col min="13825" max="13825" width="15" customWidth="1"/>
    <col min="13826" max="13826" width="10.44140625" bestFit="1" customWidth="1"/>
    <col min="13827" max="13827" width="45.88671875" customWidth="1"/>
    <col min="13835" max="13835" width="9.109375" bestFit="1" customWidth="1"/>
    <col min="13836" max="13836" width="17.21875" bestFit="1" customWidth="1"/>
    <col min="13837" max="13837" width="12.33203125" bestFit="1" customWidth="1"/>
    <col min="13838" max="13838" width="15.109375" bestFit="1" customWidth="1"/>
    <col min="14081" max="14081" width="15" customWidth="1"/>
    <col min="14082" max="14082" width="10.44140625" bestFit="1" customWidth="1"/>
    <col min="14083" max="14083" width="45.88671875" customWidth="1"/>
    <col min="14091" max="14091" width="9.109375" bestFit="1" customWidth="1"/>
    <col min="14092" max="14092" width="17.21875" bestFit="1" customWidth="1"/>
    <col min="14093" max="14093" width="12.33203125" bestFit="1" customWidth="1"/>
    <col min="14094" max="14094" width="15.109375" bestFit="1" customWidth="1"/>
    <col min="14337" max="14337" width="15" customWidth="1"/>
    <col min="14338" max="14338" width="10.44140625" bestFit="1" customWidth="1"/>
    <col min="14339" max="14339" width="45.88671875" customWidth="1"/>
    <col min="14347" max="14347" width="9.109375" bestFit="1" customWidth="1"/>
    <col min="14348" max="14348" width="17.21875" bestFit="1" customWidth="1"/>
    <col min="14349" max="14349" width="12.33203125" bestFit="1" customWidth="1"/>
    <col min="14350" max="14350" width="15.109375" bestFit="1" customWidth="1"/>
    <col min="14593" max="14593" width="15" customWidth="1"/>
    <col min="14594" max="14594" width="10.44140625" bestFit="1" customWidth="1"/>
    <col min="14595" max="14595" width="45.88671875" customWidth="1"/>
    <col min="14603" max="14603" width="9.109375" bestFit="1" customWidth="1"/>
    <col min="14604" max="14604" width="17.21875" bestFit="1" customWidth="1"/>
    <col min="14605" max="14605" width="12.33203125" bestFit="1" customWidth="1"/>
    <col min="14606" max="14606" width="15.109375" bestFit="1" customWidth="1"/>
    <col min="14849" max="14849" width="15" customWidth="1"/>
    <col min="14850" max="14850" width="10.44140625" bestFit="1" customWidth="1"/>
    <col min="14851" max="14851" width="45.88671875" customWidth="1"/>
    <col min="14859" max="14859" width="9.109375" bestFit="1" customWidth="1"/>
    <col min="14860" max="14860" width="17.21875" bestFit="1" customWidth="1"/>
    <col min="14861" max="14861" width="12.33203125" bestFit="1" customWidth="1"/>
    <col min="14862" max="14862" width="15.109375" bestFit="1" customWidth="1"/>
    <col min="15105" max="15105" width="15" customWidth="1"/>
    <col min="15106" max="15106" width="10.44140625" bestFit="1" customWidth="1"/>
    <col min="15107" max="15107" width="45.88671875" customWidth="1"/>
    <col min="15115" max="15115" width="9.109375" bestFit="1" customWidth="1"/>
    <col min="15116" max="15116" width="17.21875" bestFit="1" customWidth="1"/>
    <col min="15117" max="15117" width="12.33203125" bestFit="1" customWidth="1"/>
    <col min="15118" max="15118" width="15.109375" bestFit="1" customWidth="1"/>
    <col min="15361" max="15361" width="15" customWidth="1"/>
    <col min="15362" max="15362" width="10.44140625" bestFit="1" customWidth="1"/>
    <col min="15363" max="15363" width="45.88671875" customWidth="1"/>
    <col min="15371" max="15371" width="9.109375" bestFit="1" customWidth="1"/>
    <col min="15372" max="15372" width="17.21875" bestFit="1" customWidth="1"/>
    <col min="15373" max="15373" width="12.33203125" bestFit="1" customWidth="1"/>
    <col min="15374" max="15374" width="15.109375" bestFit="1" customWidth="1"/>
    <col min="15617" max="15617" width="15" customWidth="1"/>
    <col min="15618" max="15618" width="10.44140625" bestFit="1" customWidth="1"/>
    <col min="15619" max="15619" width="45.88671875" customWidth="1"/>
    <col min="15627" max="15627" width="9.109375" bestFit="1" customWidth="1"/>
    <col min="15628" max="15628" width="17.21875" bestFit="1" customWidth="1"/>
    <col min="15629" max="15629" width="12.33203125" bestFit="1" customWidth="1"/>
    <col min="15630" max="15630" width="15.109375" bestFit="1" customWidth="1"/>
    <col min="15873" max="15873" width="15" customWidth="1"/>
    <col min="15874" max="15874" width="10.44140625" bestFit="1" customWidth="1"/>
    <col min="15875" max="15875" width="45.88671875" customWidth="1"/>
    <col min="15883" max="15883" width="9.109375" bestFit="1" customWidth="1"/>
    <col min="15884" max="15884" width="17.21875" bestFit="1" customWidth="1"/>
    <col min="15885" max="15885" width="12.33203125" bestFit="1" customWidth="1"/>
    <col min="15886" max="15886" width="15.109375" bestFit="1" customWidth="1"/>
    <col min="16129" max="16129" width="15" customWidth="1"/>
    <col min="16130" max="16130" width="10.44140625" bestFit="1" customWidth="1"/>
    <col min="16131" max="16131" width="45.88671875" customWidth="1"/>
    <col min="16139" max="16139" width="9.109375" bestFit="1" customWidth="1"/>
    <col min="16140" max="16140" width="17.21875" bestFit="1" customWidth="1"/>
    <col min="16141" max="16141" width="12.33203125" bestFit="1" customWidth="1"/>
    <col min="16142" max="16142" width="15.109375" bestFit="1" customWidth="1"/>
  </cols>
  <sheetData>
    <row r="1" spans="1:15" x14ac:dyDescent="0.3">
      <c r="A1" s="1"/>
      <c r="B1" s="2"/>
    </row>
    <row r="2" spans="1:15" x14ac:dyDescent="0.3">
      <c r="A2" s="1"/>
      <c r="B2" s="3" t="s">
        <v>0</v>
      </c>
    </row>
    <row r="3" spans="1:15" x14ac:dyDescent="0.3">
      <c r="A3" s="4" t="s">
        <v>1</v>
      </c>
      <c r="B3" s="5"/>
    </row>
    <row r="4" spans="1:15" x14ac:dyDescent="0.3">
      <c r="B4" s="6"/>
    </row>
    <row r="5" spans="1:15" x14ac:dyDescent="0.3">
      <c r="B5" s="7"/>
    </row>
    <row r="6" spans="1:15" x14ac:dyDescent="0.3">
      <c r="A6" s="4" t="s">
        <v>2</v>
      </c>
      <c r="B6" s="8"/>
    </row>
    <row r="7" spans="1:15" ht="17.399999999999999" x14ac:dyDescent="0.3">
      <c r="A7" s="4" t="s">
        <v>3</v>
      </c>
      <c r="O7" s="10"/>
    </row>
    <row r="8" spans="1:15" ht="17.399999999999999" x14ac:dyDescent="0.3">
      <c r="M8" s="24">
        <v>-289.21916428733499</v>
      </c>
    </row>
    <row r="9" spans="1:15" ht="17.399999999999999" x14ac:dyDescent="0.3">
      <c r="A9" s="4" t="s">
        <v>4</v>
      </c>
      <c r="B9" s="4"/>
      <c r="J9" s="9" t="s">
        <v>5</v>
      </c>
      <c r="K9" s="9"/>
      <c r="L9" s="9"/>
      <c r="M9" s="9"/>
      <c r="N9" s="9"/>
    </row>
    <row r="10" spans="1:15" ht="17.399999999999999" x14ac:dyDescent="0.3">
      <c r="A10" s="4"/>
      <c r="B10" s="4"/>
      <c r="C10" s="4"/>
      <c r="D10" s="4"/>
      <c r="F10" s="4"/>
      <c r="G10" s="4"/>
      <c r="H10" s="4"/>
      <c r="I10" s="4"/>
      <c r="J10" s="10"/>
      <c r="K10" s="10"/>
      <c r="L10" s="10"/>
      <c r="M10" s="10" t="s">
        <v>6</v>
      </c>
      <c r="N10" s="8">
        <v>1.4999999999999999E-2</v>
      </c>
    </row>
    <row r="11" spans="1:15" ht="17.399999999999999" x14ac:dyDescent="0.3">
      <c r="A11" s="4" t="s">
        <v>7</v>
      </c>
      <c r="B11" s="4">
        <v>8000</v>
      </c>
      <c r="C11" s="4"/>
      <c r="D11" s="4"/>
      <c r="F11" s="4"/>
      <c r="G11" s="4"/>
      <c r="H11" s="4"/>
      <c r="I11" s="4"/>
      <c r="J11" s="10" t="s">
        <v>8</v>
      </c>
      <c r="K11" s="10" t="s">
        <v>9</v>
      </c>
      <c r="L11" s="10" t="s">
        <v>10</v>
      </c>
      <c r="M11" s="10" t="s">
        <v>11</v>
      </c>
      <c r="N11" s="10" t="s">
        <v>38</v>
      </c>
    </row>
    <row r="12" spans="1:15" ht="17.399999999999999" x14ac:dyDescent="0.3">
      <c r="A12" s="4" t="s">
        <v>12</v>
      </c>
      <c r="B12" s="4">
        <v>36</v>
      </c>
      <c r="C12" s="4" t="s">
        <v>13</v>
      </c>
      <c r="D12" s="4"/>
      <c r="E12" s="4"/>
      <c r="F12" s="4"/>
      <c r="G12" s="4"/>
      <c r="H12" s="4"/>
      <c r="I12" s="4"/>
      <c r="J12" s="10">
        <v>0</v>
      </c>
      <c r="K12" s="10"/>
      <c r="L12" s="10"/>
      <c r="N12" s="10">
        <v>8000</v>
      </c>
    </row>
    <row r="13" spans="1:15" ht="17.399999999999999" x14ac:dyDescent="0.3">
      <c r="A13" s="4" t="s">
        <v>9</v>
      </c>
      <c r="B13" s="11">
        <f>18%/12</f>
        <v>1.4999999999999999E-2</v>
      </c>
      <c r="C13" s="4" t="s">
        <v>14</v>
      </c>
      <c r="D13" s="4"/>
      <c r="G13" s="4"/>
      <c r="H13" s="4"/>
      <c r="I13" s="4"/>
      <c r="J13" s="10">
        <v>1</v>
      </c>
      <c r="K13" s="10">
        <f>N12*$N$10</f>
        <v>120</v>
      </c>
      <c r="L13" s="10">
        <f>N12+K13</f>
        <v>8120</v>
      </c>
      <c r="M13" s="12">
        <f>$M$8</f>
        <v>-289.21916428733499</v>
      </c>
      <c r="N13" s="12">
        <f>L13+M13</f>
        <v>7830.7808357126651</v>
      </c>
    </row>
    <row r="14" spans="1:15" ht="17.399999999999999" x14ac:dyDescent="0.3">
      <c r="A14" s="13" t="s">
        <v>15</v>
      </c>
      <c r="C14" s="4"/>
      <c r="D14" s="4"/>
      <c r="G14" s="4"/>
      <c r="H14" s="4"/>
      <c r="I14" s="4"/>
      <c r="J14" s="10">
        <v>2</v>
      </c>
      <c r="K14" s="10">
        <f>N13*$N$10</f>
        <v>117.46171253568997</v>
      </c>
      <c r="L14" s="10">
        <f t="shared" ref="L14:L48" si="0">N13+K14</f>
        <v>7948.242548248355</v>
      </c>
      <c r="M14" s="12">
        <f>$M$8</f>
        <v>-289.21916428733499</v>
      </c>
      <c r="N14" s="12">
        <f t="shared" ref="N14:N48" si="1">L14+M14</f>
        <v>7659.02338396102</v>
      </c>
    </row>
    <row r="15" spans="1:15" ht="17.399999999999999" x14ac:dyDescent="0.3">
      <c r="A15" s="4" t="s">
        <v>16</v>
      </c>
      <c r="B15" s="14">
        <f>-PMT(B13,B12,B11)</f>
        <v>289.21916428733471</v>
      </c>
      <c r="C15" s="4"/>
      <c r="D15" s="4"/>
      <c r="G15" s="15"/>
      <c r="H15" s="4"/>
      <c r="I15" s="4"/>
      <c r="J15" s="10">
        <v>3</v>
      </c>
      <c r="K15" s="10">
        <f>N14*$N$10</f>
        <v>114.8853507594153</v>
      </c>
      <c r="L15" s="10">
        <f t="shared" si="0"/>
        <v>7773.9087347204349</v>
      </c>
      <c r="M15" s="12">
        <f>$M$8</f>
        <v>-289.21916428733499</v>
      </c>
      <c r="N15" s="12">
        <f t="shared" si="1"/>
        <v>7484.6895704331</v>
      </c>
    </row>
    <row r="16" spans="1:15" ht="17.399999999999999" x14ac:dyDescent="0.3">
      <c r="C16" s="4"/>
      <c r="D16" s="4"/>
      <c r="G16" s="16"/>
      <c r="H16" s="4"/>
      <c r="I16" s="4"/>
      <c r="J16" s="10">
        <v>4</v>
      </c>
      <c r="K16" s="10">
        <f>N15*$N$10</f>
        <v>112.2703435564965</v>
      </c>
      <c r="L16" s="10">
        <f t="shared" si="0"/>
        <v>7596.9599139895963</v>
      </c>
      <c r="M16" s="12">
        <f>$M$8</f>
        <v>-289.21916428733499</v>
      </c>
      <c r="N16" s="12">
        <f t="shared" si="1"/>
        <v>7307.7407497022614</v>
      </c>
    </row>
    <row r="17" spans="1:14" ht="17.399999999999999" x14ac:dyDescent="0.3">
      <c r="A17" s="13" t="s">
        <v>17</v>
      </c>
      <c r="B17" s="4"/>
      <c r="C17" s="4"/>
      <c r="D17" s="4"/>
      <c r="G17" s="17"/>
      <c r="H17" s="4"/>
      <c r="I17" s="4"/>
      <c r="J17" s="10">
        <v>5</v>
      </c>
      <c r="K17" s="10">
        <f>N16*$N$10</f>
        <v>109.61611124553392</v>
      </c>
      <c r="L17" s="10">
        <f t="shared" si="0"/>
        <v>7417.3568609477952</v>
      </c>
      <c r="M17" s="12">
        <f>$M$8</f>
        <v>-289.21916428733499</v>
      </c>
      <c r="N17" s="12">
        <f t="shared" si="1"/>
        <v>7128.1376966604603</v>
      </c>
    </row>
    <row r="18" spans="1:14" ht="17.399999999999999" x14ac:dyDescent="0.3">
      <c r="A18" s="4" t="s">
        <v>18</v>
      </c>
      <c r="B18" s="4"/>
      <c r="C18" s="4"/>
      <c r="D18" s="4"/>
      <c r="G18" s="14"/>
      <c r="H18" s="4"/>
      <c r="I18" s="4"/>
      <c r="J18" s="10">
        <v>6</v>
      </c>
      <c r="K18" s="10">
        <f>N17*$N$10</f>
        <v>106.9220654499069</v>
      </c>
      <c r="L18" s="10">
        <f t="shared" si="0"/>
        <v>7235.059762110367</v>
      </c>
      <c r="M18" s="12">
        <f>$M$8</f>
        <v>-289.21916428733499</v>
      </c>
      <c r="N18" s="12">
        <f t="shared" si="1"/>
        <v>6945.8405978230321</v>
      </c>
    </row>
    <row r="19" spans="1:14" ht="17.399999999999999" x14ac:dyDescent="0.3">
      <c r="A19" s="4" t="s">
        <v>19</v>
      </c>
      <c r="B19" s="4"/>
      <c r="C19" s="4"/>
      <c r="D19" s="4"/>
      <c r="E19" s="4"/>
      <c r="J19" s="10">
        <v>7</v>
      </c>
      <c r="K19" s="10">
        <f>N18*$N$10</f>
        <v>104.18760896734548</v>
      </c>
      <c r="L19" s="10">
        <f t="shared" si="0"/>
        <v>7050.0282067903772</v>
      </c>
      <c r="M19" s="12">
        <f>$M$8</f>
        <v>-289.21916428733499</v>
      </c>
      <c r="N19" s="12">
        <f t="shared" si="1"/>
        <v>6760.8090425030423</v>
      </c>
    </row>
    <row r="20" spans="1:14" ht="17.399999999999999" x14ac:dyDescent="0.3">
      <c r="A20" s="4" t="s">
        <v>20</v>
      </c>
      <c r="B20" s="4"/>
      <c r="C20" s="4"/>
      <c r="D20" s="4"/>
      <c r="E20" s="4"/>
      <c r="J20" s="10">
        <v>8</v>
      </c>
      <c r="K20" s="10">
        <f>N19*$N$10</f>
        <v>101.41213563754563</v>
      </c>
      <c r="L20" s="10">
        <f t="shared" si="0"/>
        <v>6862.2211781405877</v>
      </c>
      <c r="M20" s="12">
        <f>$M$8</f>
        <v>-289.21916428733499</v>
      </c>
      <c r="N20" s="12">
        <f t="shared" si="1"/>
        <v>6573.0020138532527</v>
      </c>
    </row>
    <row r="21" spans="1:14" ht="17.399999999999999" x14ac:dyDescent="0.3">
      <c r="A21" s="13" t="s">
        <v>21</v>
      </c>
      <c r="B21" s="14"/>
      <c r="C21" s="14"/>
      <c r="D21" s="14"/>
      <c r="G21" s="4"/>
      <c r="H21" s="4"/>
      <c r="I21" s="4"/>
      <c r="J21" s="10">
        <v>9</v>
      </c>
      <c r="K21" s="10">
        <f>N20*$N$10</f>
        <v>98.595030207798786</v>
      </c>
      <c r="L21" s="10">
        <f t="shared" si="0"/>
        <v>6671.5970440610517</v>
      </c>
      <c r="M21" s="12">
        <f>$M$8</f>
        <v>-289.21916428733499</v>
      </c>
      <c r="N21" s="12">
        <f t="shared" si="1"/>
        <v>6382.3778797737168</v>
      </c>
    </row>
    <row r="22" spans="1:14" ht="17.399999999999999" x14ac:dyDescent="0.3">
      <c r="A22" s="18" t="s">
        <v>22</v>
      </c>
      <c r="B22" s="4"/>
      <c r="C22" s="4"/>
      <c r="D22" s="4"/>
      <c r="G22" s="4"/>
      <c r="H22" s="4"/>
      <c r="I22" s="4"/>
      <c r="J22" s="10">
        <v>10</v>
      </c>
      <c r="K22" s="10">
        <f>N21*$N$10</f>
        <v>95.735668196605744</v>
      </c>
      <c r="L22" s="10">
        <f t="shared" si="0"/>
        <v>6478.1135479703225</v>
      </c>
      <c r="M22" s="12">
        <f>$M$8</f>
        <v>-289.21916428733499</v>
      </c>
      <c r="N22" s="12">
        <f t="shared" si="1"/>
        <v>6188.8943836829876</v>
      </c>
    </row>
    <row r="23" spans="1:14" ht="17.399999999999999" x14ac:dyDescent="0.3">
      <c r="B23" s="4"/>
      <c r="C23" s="4"/>
      <c r="D23" s="4"/>
      <c r="G23" s="4"/>
      <c r="H23" s="4"/>
      <c r="I23" s="4"/>
      <c r="J23" s="10">
        <v>11</v>
      </c>
      <c r="K23" s="10">
        <f>N22*$N$10</f>
        <v>92.833415755244815</v>
      </c>
      <c r="L23" s="10">
        <f t="shared" si="0"/>
        <v>6281.7277994382321</v>
      </c>
      <c r="M23" s="12">
        <f>$M$8</f>
        <v>-289.21916428733499</v>
      </c>
      <c r="N23" s="12">
        <f t="shared" si="1"/>
        <v>5992.5086351508971</v>
      </c>
    </row>
    <row r="24" spans="1:14" ht="17.399999999999999" x14ac:dyDescent="0.3">
      <c r="A24" s="13" t="s">
        <v>23</v>
      </c>
      <c r="B24" s="4"/>
      <c r="C24" s="4"/>
      <c r="D24" s="4"/>
      <c r="E24" s="4"/>
      <c r="F24" s="4"/>
      <c r="G24" s="4"/>
      <c r="H24" s="4"/>
      <c r="I24" s="4"/>
      <c r="J24" s="10">
        <v>12</v>
      </c>
      <c r="K24" s="10">
        <f>N23*$N$10</f>
        <v>89.887629527263456</v>
      </c>
      <c r="L24" s="10">
        <f t="shared" si="0"/>
        <v>6082.3962646781602</v>
      </c>
      <c r="M24" s="12">
        <f>$M$8</f>
        <v>-289.21916428733499</v>
      </c>
      <c r="N24" s="12">
        <f t="shared" si="1"/>
        <v>5793.1771003908252</v>
      </c>
    </row>
    <row r="25" spans="1:14" ht="17.399999999999999" x14ac:dyDescent="0.3">
      <c r="A25" s="13" t="s">
        <v>24</v>
      </c>
      <c r="B25" s="14"/>
      <c r="C25" s="14"/>
      <c r="D25" s="14"/>
      <c r="E25" s="4"/>
      <c r="F25" s="4"/>
      <c r="G25" s="15"/>
      <c r="H25" s="4"/>
      <c r="I25" s="4"/>
      <c r="J25" s="10">
        <v>13</v>
      </c>
      <c r="K25" s="10">
        <f>N24*$N$10</f>
        <v>86.897656505862372</v>
      </c>
      <c r="L25" s="10">
        <f t="shared" si="0"/>
        <v>5880.0747568966872</v>
      </c>
      <c r="M25" s="12">
        <f>$M$8</f>
        <v>-289.21916428733499</v>
      </c>
      <c r="N25" s="12">
        <f t="shared" si="1"/>
        <v>5590.8555926093522</v>
      </c>
    </row>
    <row r="26" spans="1:14" ht="17.399999999999999" x14ac:dyDescent="0.3">
      <c r="A26" s="13" t="s">
        <v>25</v>
      </c>
      <c r="B26" s="4"/>
      <c r="C26" s="4"/>
      <c r="D26" s="4"/>
      <c r="E26" s="4"/>
      <c r="F26" s="19"/>
      <c r="G26" s="4"/>
      <c r="H26" s="4"/>
      <c r="I26" s="4"/>
      <c r="J26" s="10">
        <v>14</v>
      </c>
      <c r="K26" s="10">
        <f>N25*$N$10</f>
        <v>83.862833889140276</v>
      </c>
      <c r="L26" s="10">
        <f t="shared" si="0"/>
        <v>5674.7184264984926</v>
      </c>
      <c r="M26" s="12">
        <f>$M$8</f>
        <v>-289.21916428733499</v>
      </c>
      <c r="N26" s="12">
        <f t="shared" si="1"/>
        <v>5385.4992622111577</v>
      </c>
    </row>
    <row r="27" spans="1:14" ht="17.399999999999999" x14ac:dyDescent="0.3">
      <c r="B27" s="4"/>
      <c r="C27" s="4"/>
      <c r="D27" s="4"/>
      <c r="E27" s="4"/>
      <c r="F27" s="20"/>
      <c r="G27" s="4"/>
      <c r="H27" s="4"/>
      <c r="I27" s="4"/>
      <c r="J27" s="10">
        <v>15</v>
      </c>
      <c r="K27" s="10">
        <f>N26*$N$10</f>
        <v>80.782488933167357</v>
      </c>
      <c r="L27" s="10">
        <f t="shared" si="0"/>
        <v>5466.2817511443254</v>
      </c>
      <c r="M27" s="12">
        <f>$M$8</f>
        <v>-289.21916428733499</v>
      </c>
      <c r="N27" s="21">
        <f t="shared" si="1"/>
        <v>5177.0625868569905</v>
      </c>
    </row>
    <row r="28" spans="1:14" ht="17.399999999999999" x14ac:dyDescent="0.3">
      <c r="A28" s="13" t="s">
        <v>26</v>
      </c>
      <c r="B28" s="4"/>
      <c r="C28" s="4"/>
      <c r="D28" s="4"/>
      <c r="E28" s="4"/>
      <c r="F28" s="4"/>
      <c r="G28" s="14"/>
      <c r="H28" s="4"/>
      <c r="I28" s="4"/>
      <c r="J28" s="10">
        <v>16</v>
      </c>
      <c r="K28" s="10">
        <f>N27*$N$10</f>
        <v>77.655938802854848</v>
      </c>
      <c r="L28" s="10">
        <f t="shared" si="0"/>
        <v>5254.718525659845</v>
      </c>
      <c r="M28" s="12">
        <f>$M$8</f>
        <v>-289.21916428733499</v>
      </c>
      <c r="N28" s="12">
        <f t="shared" si="1"/>
        <v>4965.4993613725101</v>
      </c>
    </row>
    <row r="29" spans="1:14" ht="17.399999999999999" x14ac:dyDescent="0.3">
      <c r="B29" s="4" t="s">
        <v>27</v>
      </c>
      <c r="C29" s="14">
        <f>-PV(B13,15,B15)</f>
        <v>3859.1186988901227</v>
      </c>
      <c r="D29" s="4"/>
      <c r="E29" s="4"/>
      <c r="F29" s="4"/>
      <c r="G29" s="14"/>
      <c r="H29" s="4"/>
      <c r="I29" s="4"/>
      <c r="J29" s="10">
        <v>17</v>
      </c>
      <c r="K29" s="10">
        <f>N28*$N$10</f>
        <v>74.482490420587652</v>
      </c>
      <c r="L29" s="10">
        <f t="shared" si="0"/>
        <v>5039.981851793098</v>
      </c>
      <c r="M29" s="12">
        <f>$M$8</f>
        <v>-289.21916428733499</v>
      </c>
      <c r="N29" s="12">
        <f t="shared" si="1"/>
        <v>4750.7626875057631</v>
      </c>
    </row>
    <row r="30" spans="1:14" ht="17.399999999999999" x14ac:dyDescent="0.3">
      <c r="A30" s="13" t="s">
        <v>28</v>
      </c>
      <c r="J30" s="10">
        <v>18</v>
      </c>
      <c r="K30" s="10">
        <f>N29*$N$10</f>
        <v>71.261440312586444</v>
      </c>
      <c r="L30" s="10">
        <f t="shared" si="0"/>
        <v>4822.0241278183494</v>
      </c>
      <c r="M30" s="12">
        <f>$M$8</f>
        <v>-289.21916428733499</v>
      </c>
      <c r="N30" s="12">
        <f t="shared" si="1"/>
        <v>4532.8049635310144</v>
      </c>
    </row>
    <row r="31" spans="1:14" ht="17.399999999999999" x14ac:dyDescent="0.3">
      <c r="A31" s="4" t="s">
        <v>29</v>
      </c>
      <c r="C31" s="6">
        <f>8000-C29</f>
        <v>4140.8813011098773</v>
      </c>
      <c r="D31" s="22" t="s">
        <v>30</v>
      </c>
      <c r="J31" s="10">
        <v>19</v>
      </c>
      <c r="K31" s="10">
        <f>N30*$N$10</f>
        <v>67.992074452965213</v>
      </c>
      <c r="L31" s="10">
        <f t="shared" si="0"/>
        <v>4600.7970379839799</v>
      </c>
      <c r="M31" s="12">
        <f>$M$8</f>
        <v>-289.21916428733499</v>
      </c>
      <c r="N31" s="12">
        <f t="shared" si="1"/>
        <v>4311.5778736966449</v>
      </c>
    </row>
    <row r="32" spans="1:14" ht="17.399999999999999" x14ac:dyDescent="0.3">
      <c r="A32" s="13" t="s">
        <v>31</v>
      </c>
      <c r="J32" s="10">
        <v>20</v>
      </c>
      <c r="K32" s="10">
        <f>N31*$N$10</f>
        <v>64.673668105449678</v>
      </c>
      <c r="L32" s="10">
        <f t="shared" si="0"/>
        <v>4376.2515418020948</v>
      </c>
      <c r="M32" s="12">
        <f>$M$8</f>
        <v>-289.21916428733499</v>
      </c>
      <c r="N32" s="12">
        <f t="shared" si="1"/>
        <v>4087.0323775147599</v>
      </c>
    </row>
    <row r="33" spans="1:14" ht="17.399999999999999" x14ac:dyDescent="0.3">
      <c r="C33" s="6">
        <f>-FV(B13,15,0,C31)</f>
        <v>5177.062586857026</v>
      </c>
      <c r="D33" s="22" t="s">
        <v>30</v>
      </c>
      <c r="J33" s="10">
        <v>21</v>
      </c>
      <c r="K33" s="10">
        <f>N32*$N$10</f>
        <v>61.305485662721395</v>
      </c>
      <c r="L33" s="10">
        <f t="shared" si="0"/>
        <v>4148.3378631774813</v>
      </c>
      <c r="M33" s="12">
        <f>$M$8</f>
        <v>-289.21916428733499</v>
      </c>
      <c r="N33" s="12">
        <f t="shared" si="1"/>
        <v>3859.1186988901463</v>
      </c>
    </row>
    <row r="34" spans="1:14" ht="17.399999999999999" x14ac:dyDescent="0.3">
      <c r="A34" s="13" t="s">
        <v>32</v>
      </c>
      <c r="J34" s="10">
        <v>22</v>
      </c>
      <c r="K34" s="10">
        <f>N33*$N$10</f>
        <v>57.88678048335219</v>
      </c>
      <c r="L34" s="10">
        <f t="shared" si="0"/>
        <v>3917.0054793734985</v>
      </c>
      <c r="M34" s="12">
        <f>$M$8</f>
        <v>-289.21916428733499</v>
      </c>
      <c r="N34" s="12">
        <f t="shared" si="1"/>
        <v>3627.7863150861635</v>
      </c>
    </row>
    <row r="35" spans="1:14" ht="17.399999999999999" x14ac:dyDescent="0.3">
      <c r="J35" s="10">
        <v>23</v>
      </c>
      <c r="K35" s="10">
        <f>N34*$N$10</f>
        <v>54.416794726292451</v>
      </c>
      <c r="L35" s="10">
        <f t="shared" si="0"/>
        <v>3682.2031098124562</v>
      </c>
      <c r="M35" s="12">
        <f>$M$8</f>
        <v>-289.21916428733499</v>
      </c>
      <c r="N35" s="12">
        <f t="shared" si="1"/>
        <v>3392.9839455251213</v>
      </c>
    </row>
    <row r="36" spans="1:14" ht="17.399999999999999" x14ac:dyDescent="0.3">
      <c r="A36" s="13" t="s">
        <v>33</v>
      </c>
      <c r="J36" s="10">
        <v>24</v>
      </c>
      <c r="K36" s="10">
        <f>N35*$N$10</f>
        <v>50.894759182876818</v>
      </c>
      <c r="L36" s="10">
        <f t="shared" si="0"/>
        <v>3443.8787047079982</v>
      </c>
      <c r="M36" s="12">
        <f>$M$8</f>
        <v>-289.21916428733499</v>
      </c>
      <c r="N36" s="12">
        <f t="shared" si="1"/>
        <v>3154.6595404206632</v>
      </c>
    </row>
    <row r="37" spans="1:14" ht="17.399999999999999" x14ac:dyDescent="0.3">
      <c r="C37" s="6">
        <f>-FV(B13,15,B15)</f>
        <v>4824.7939463779094</v>
      </c>
      <c r="J37" s="10">
        <v>25</v>
      </c>
      <c r="K37" s="10">
        <f>N36*$N$10</f>
        <v>47.319893106309948</v>
      </c>
      <c r="L37" s="10">
        <f t="shared" si="0"/>
        <v>3201.979433526973</v>
      </c>
      <c r="M37" s="12">
        <f>$M$8</f>
        <v>-289.21916428733499</v>
      </c>
      <c r="N37" s="12">
        <f t="shared" si="1"/>
        <v>2912.7602692396381</v>
      </c>
    </row>
    <row r="38" spans="1:14" ht="17.399999999999999" x14ac:dyDescent="0.3">
      <c r="A38" s="4" t="s">
        <v>34</v>
      </c>
      <c r="J38" s="10">
        <v>26</v>
      </c>
      <c r="K38" s="10">
        <f>N37*$N$10</f>
        <v>43.69140403859457</v>
      </c>
      <c r="L38" s="10">
        <f t="shared" si="0"/>
        <v>2956.4516732782326</v>
      </c>
      <c r="M38" s="12">
        <f>$M$8</f>
        <v>-289.21916428733499</v>
      </c>
      <c r="N38" s="12">
        <f t="shared" si="1"/>
        <v>2667.2325089908977</v>
      </c>
    </row>
    <row r="39" spans="1:14" ht="17.399999999999999" x14ac:dyDescent="0.3">
      <c r="C39" s="6">
        <f>-FV(B13,15,0,B11)</f>
        <v>10001.856533234935</v>
      </c>
      <c r="J39" s="10">
        <v>27</v>
      </c>
      <c r="K39" s="10">
        <f>N38*$N$10</f>
        <v>40.008487634863464</v>
      </c>
      <c r="L39" s="10">
        <f t="shared" si="0"/>
        <v>2707.240996625761</v>
      </c>
      <c r="M39" s="12">
        <f>$M$8</f>
        <v>-289.21916428733499</v>
      </c>
      <c r="N39" s="12">
        <f t="shared" si="1"/>
        <v>2418.0218323384261</v>
      </c>
    </row>
    <row r="40" spans="1:14" ht="17.399999999999999" x14ac:dyDescent="0.3">
      <c r="A40" s="13" t="s">
        <v>35</v>
      </c>
      <c r="J40" s="10">
        <v>28</v>
      </c>
      <c r="K40" s="10">
        <f>N39*$N$10</f>
        <v>36.270327485076386</v>
      </c>
      <c r="L40" s="10">
        <f t="shared" si="0"/>
        <v>2454.2921598235025</v>
      </c>
      <c r="M40" s="12">
        <f>$M$8</f>
        <v>-289.21916428733499</v>
      </c>
      <c r="N40" s="12">
        <f t="shared" si="1"/>
        <v>2165.0729955361676</v>
      </c>
    </row>
    <row r="41" spans="1:14" ht="17.399999999999999" x14ac:dyDescent="0.3">
      <c r="C41" s="6">
        <f>C39-C37</f>
        <v>5177.062586857026</v>
      </c>
      <c r="J41" s="10">
        <v>29</v>
      </c>
      <c r="K41" s="10">
        <f>N40*$N$10</f>
        <v>32.476094933042511</v>
      </c>
      <c r="L41" s="10">
        <f t="shared" si="0"/>
        <v>2197.5490904692101</v>
      </c>
      <c r="M41" s="12">
        <f>$M$8</f>
        <v>-289.21916428733499</v>
      </c>
      <c r="N41" s="12">
        <f t="shared" si="1"/>
        <v>1908.3299261818752</v>
      </c>
    </row>
    <row r="42" spans="1:14" ht="17.399999999999999" x14ac:dyDescent="0.3">
      <c r="A42" s="13" t="s">
        <v>36</v>
      </c>
      <c r="J42" s="10">
        <v>30</v>
      </c>
      <c r="K42" s="10">
        <f>N41*$N$10</f>
        <v>28.624948892728128</v>
      </c>
      <c r="L42" s="10">
        <f t="shared" si="0"/>
        <v>1936.9548750746033</v>
      </c>
      <c r="M42" s="12">
        <f>$M$8</f>
        <v>-289.21916428733499</v>
      </c>
      <c r="N42" s="12">
        <f t="shared" si="1"/>
        <v>1647.7357107872683</v>
      </c>
    </row>
    <row r="43" spans="1:14" ht="17.399999999999999" x14ac:dyDescent="0.3">
      <c r="J43" s="10">
        <v>31</v>
      </c>
      <c r="K43" s="10">
        <f>N42*$N$10</f>
        <v>24.716035661809023</v>
      </c>
      <c r="L43" s="10">
        <f t="shared" si="0"/>
        <v>1672.4517464490773</v>
      </c>
      <c r="M43" s="12">
        <f>$M$8</f>
        <v>-289.21916428733499</v>
      </c>
      <c r="N43" s="12">
        <f t="shared" si="1"/>
        <v>1383.2325821617424</v>
      </c>
    </row>
    <row r="44" spans="1:14" ht="17.399999999999999" x14ac:dyDescent="0.3">
      <c r="A44" s="13" t="s">
        <v>37</v>
      </c>
      <c r="J44" s="10">
        <v>32</v>
      </c>
      <c r="K44" s="10">
        <f>N43*$N$10</f>
        <v>20.748488732426136</v>
      </c>
      <c r="L44" s="10">
        <f t="shared" si="0"/>
        <v>1403.9810708941684</v>
      </c>
      <c r="M44" s="12">
        <f>$M$8</f>
        <v>-289.21916428733499</v>
      </c>
      <c r="N44" s="12">
        <f t="shared" si="1"/>
        <v>1114.7619066068335</v>
      </c>
    </row>
    <row r="45" spans="1:14" ht="17.399999999999999" x14ac:dyDescent="0.3">
      <c r="C45" s="6">
        <f>FV(B13,15,B15,-B11)</f>
        <v>5177.062586857026</v>
      </c>
      <c r="J45" s="10">
        <v>33</v>
      </c>
      <c r="K45" s="10">
        <f>N44*$N$10</f>
        <v>16.721428599102502</v>
      </c>
      <c r="L45" s="10">
        <f t="shared" si="0"/>
        <v>1131.4833352059359</v>
      </c>
      <c r="M45" s="12">
        <f>$M$8</f>
        <v>-289.21916428733499</v>
      </c>
      <c r="N45" s="12">
        <f t="shared" si="1"/>
        <v>842.26417091860094</v>
      </c>
    </row>
    <row r="46" spans="1:14" ht="17.399999999999999" x14ac:dyDescent="0.3">
      <c r="J46" s="10">
        <v>34</v>
      </c>
      <c r="K46" s="10">
        <f>N45*$N$10</f>
        <v>12.633962563779013</v>
      </c>
      <c r="L46" s="10">
        <f t="shared" si="0"/>
        <v>854.89813348237999</v>
      </c>
      <c r="M46" s="12">
        <f>$M$8</f>
        <v>-289.21916428733499</v>
      </c>
      <c r="N46" s="12">
        <f t="shared" si="1"/>
        <v>565.67896919504506</v>
      </c>
    </row>
    <row r="47" spans="1:14" ht="17.399999999999999" x14ac:dyDescent="0.3">
      <c r="J47" s="10">
        <v>35</v>
      </c>
      <c r="K47" s="23">
        <f>N46*$N$10</f>
        <v>8.4851845379256758</v>
      </c>
      <c r="L47" s="10">
        <f t="shared" si="0"/>
        <v>574.1641537329707</v>
      </c>
      <c r="M47" s="12">
        <f>$M$8</f>
        <v>-289.21916428733499</v>
      </c>
      <c r="N47" s="12">
        <f t="shared" si="1"/>
        <v>284.94498944563571</v>
      </c>
    </row>
    <row r="48" spans="1:14" ht="17.399999999999999" x14ac:dyDescent="0.3">
      <c r="J48" s="10">
        <v>36</v>
      </c>
      <c r="K48" s="23">
        <f>N47*$N$10</f>
        <v>4.2741748416845358</v>
      </c>
      <c r="L48" s="10">
        <f t="shared" si="0"/>
        <v>289.21916428732027</v>
      </c>
      <c r="M48" s="12">
        <f>$M$8</f>
        <v>-289.21916428733499</v>
      </c>
      <c r="N48" s="12">
        <f t="shared" si="1"/>
        <v>-1.4722445484949276E-11</v>
      </c>
    </row>
  </sheetData>
  <mergeCells count="1">
    <mergeCell ref="J9:N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dc:creator>
  <cp:lastModifiedBy>Bob</cp:lastModifiedBy>
  <dcterms:created xsi:type="dcterms:W3CDTF">2016-09-06T20:37:11Z</dcterms:created>
  <dcterms:modified xsi:type="dcterms:W3CDTF">2016-09-06T20:39:14Z</dcterms:modified>
</cp:coreProperties>
</file>